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6800-UVZV_I\68005_Geschiebefänge Kroppen\05_Vergabe\01_Planungserweiterung Lp 1-2\04_Vergabeakte\02_Teilnahmeantrag\01_Auff_TNA\Sonstiges\"/>
    </mc:Choice>
  </mc:AlternateContent>
  <xr:revisionPtr revIDLastSave="0" documentId="13_ncr:1_{7803FE17-166B-4781-A599-4E9E8066507A}" xr6:coauthVersionLast="47" xr6:coauthVersionMax="47" xr10:uidLastSave="{00000000-0000-0000-0000-000000000000}"/>
  <bookViews>
    <workbookView xWindow="-28920" yWindow="-120" windowWidth="29040" windowHeight="15720" xr2:uid="{9FB10D1D-7D3A-4B5E-AC30-8A03A7E8CC17}"/>
  </bookViews>
  <sheets>
    <sheet name="Eignungskriterien" sheetId="1" r:id="rId1"/>
    <sheet name="Zuschlagskriteri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  <c r="E21" i="2"/>
  <c r="E25" i="2"/>
  <c r="D25" i="2"/>
  <c r="D23" i="2"/>
  <c r="E20" i="2"/>
  <c r="C20" i="2"/>
  <c r="D6" i="2" s="1"/>
  <c r="C15" i="2"/>
  <c r="C11" i="2"/>
  <c r="C7" i="2"/>
  <c r="E9" i="2" l="1"/>
  <c r="E7" i="2"/>
  <c r="E8" i="2"/>
  <c r="E10" i="2"/>
  <c r="E11" i="2"/>
  <c r="E12" i="2"/>
  <c r="E13" i="2"/>
  <c r="E14" i="2"/>
  <c r="E15" i="2"/>
  <c r="E16" i="2"/>
  <c r="E17" i="2"/>
  <c r="E18" i="2"/>
  <c r="E19" i="2"/>
  <c r="E23" i="2"/>
  <c r="E24" i="2"/>
  <c r="E6" i="2" l="1"/>
  <c r="E44" i="1" l="1"/>
  <c r="E38" i="1"/>
  <c r="E31" i="1"/>
  <c r="E30" i="1"/>
  <c r="D59" i="1"/>
  <c r="E54" i="1"/>
  <c r="E50" i="1"/>
  <c r="E59" i="1" l="1"/>
</calcChain>
</file>

<file path=xl/sharedStrings.xml><?xml version="1.0" encoding="utf-8"?>
<sst xmlns="http://schemas.openxmlformats.org/spreadsheetml/2006/main" count="132" uniqueCount="110">
  <si>
    <t>Forderungen</t>
  </si>
  <si>
    <t xml:space="preserve">Referenzen: </t>
  </si>
  <si>
    <t>Referenzen:</t>
  </si>
  <si>
    <t>Aktualität</t>
  </si>
  <si>
    <t>kein QM</t>
  </si>
  <si>
    <t>6 bis 10</t>
  </si>
  <si>
    <t>&gt; 10</t>
  </si>
  <si>
    <t>1 bis 5</t>
  </si>
  <si>
    <t>Beschreibung</t>
  </si>
  <si>
    <t>- Bilder des Referenzobjekts, bei ausschließlichen Planungsleistungen: Pläne</t>
  </si>
  <si>
    <t>- Leistungsumfang (Teilobjekte, Leistungen HOAI, Besondere Leistungen)</t>
  </si>
  <si>
    <t>- Anrechenbare Herstellungskosten</t>
  </si>
  <si>
    <t>- Zeitraum der Leistungserbringung</t>
  </si>
  <si>
    <t>Wichtung</t>
  </si>
  <si>
    <t>nach 01.01.2021</t>
  </si>
  <si>
    <t>nach 01.01.2024</t>
  </si>
  <si>
    <t>nach 01.01.2023</t>
  </si>
  <si>
    <t>nach 01.01.2022</t>
  </si>
  <si>
    <t>vor 01.01.2020</t>
  </si>
  <si>
    <t>nach 01.01.2020</t>
  </si>
  <si>
    <t>Jeder Anstrich wird mit einem Wertungspunkt bewertet. Neben der verbalen Beschreibung werden gefordert:</t>
  </si>
  <si>
    <t>Kategorie</t>
  </si>
  <si>
    <t>Eine der zu beauftragenden Leistungen wurde in der Referenz umgesetzt</t>
  </si>
  <si>
    <t>Mehrere der zu beauftragenden Leistungen wurden in der Referenz umgesetzt</t>
  </si>
  <si>
    <t>Punkte</t>
  </si>
  <si>
    <t>Ausschlusskriterien (J/N)</t>
  </si>
  <si>
    <t>Teilnahmeantrag form- und fristgerecht eingereicht</t>
  </si>
  <si>
    <t>Teilnahmeantrag unterschrieben</t>
  </si>
  <si>
    <t>Unterlagen vollständig, Fehlende Unterlagen/Angaben nachgereicht/korrigiert</t>
  </si>
  <si>
    <t>Mindestanforderung an die Berugshapftpflichtversicherung für Personen- und Sachschäden in Höhe von jeweils 1.500.000 EUR</t>
  </si>
  <si>
    <t>Keine Ausschlussgründe gemäß §§ 123 u. 124 GWB</t>
  </si>
  <si>
    <t>Formular 124 LD vorhanden und unterschrieben (Nachweise für die technische und berufliche Leistungsfähigkeit können jederzeit auf Wunsch des AG nachgefordert werden)</t>
  </si>
  <si>
    <t>x</t>
  </si>
  <si>
    <t>- verbale Beschreibung (stichpunktartig)</t>
  </si>
  <si>
    <t>Sonderformular Russland-Embargo</t>
  </si>
  <si>
    <t>Formular 4.2 (Bietergemeinschaftserklärung), Falls zutreffend</t>
  </si>
  <si>
    <t>Formular 4.3 (Erklärung Unteraufträge, Eignungsleihe), Falls zutreffend</t>
  </si>
  <si>
    <t>Formular 4.4 (Verpflichtungserklärung anderer Unternehmen), Falls zutreffend</t>
  </si>
  <si>
    <t>Formular 5.3 (Vereinbaung Mindestanforderungen BbgVergG)</t>
  </si>
  <si>
    <t>Formular 5.4 (Vereinbaung Mindestanforderungen BbgVergG - NAN, Eignungsleihe), Falls zutreffend</t>
  </si>
  <si>
    <t xml:space="preserve">Eignug kann nicht festgestellt werden </t>
  </si>
  <si>
    <t>Verbindliche Richtlinie für QM im Unternehmen</t>
  </si>
  <si>
    <t>Bewertung der Zuschlgskriterien B)</t>
  </si>
  <si>
    <t>ungenügend / keine Angaben / aus Sicht des AG falsch und/oder inakzeptabel</t>
  </si>
  <si>
    <t>wenig überzeugend / im Ganzen unzureichend</t>
  </si>
  <si>
    <t>teilweise überzeugend</t>
  </si>
  <si>
    <t>Durchschnittlich / der Erwartungshaltung des AG entsprechend</t>
  </si>
  <si>
    <t>Sehr überzeugend</t>
  </si>
  <si>
    <t>Überdurchschnittlich</t>
  </si>
  <si>
    <t>Bewertungsschlüssel</t>
  </si>
  <si>
    <t>Pkt.</t>
  </si>
  <si>
    <t>Bewertung der Zuschlagskriterien A)</t>
  </si>
  <si>
    <t>Jedes der genannten Kriterien wird mit Punkten von 0 bis 5 bewertet. Multipliziert mit den genannten Wichtungsfaktoren ergibt sich eine Gesamtpunktzahl.</t>
  </si>
  <si>
    <t>Erläuterungen</t>
  </si>
  <si>
    <t>Honorar auf Grundlage des Vertragsentwurfs inkl. Nebenkosten</t>
  </si>
  <si>
    <t>Honorar</t>
  </si>
  <si>
    <t>B</t>
  </si>
  <si>
    <t>- Zeitvorgabe eingehalten (pro angebrochener Minute über der vorgegeben Präsentationszeit wird ein Wertungspunkt abgezogen)</t>
  </si>
  <si>
    <t>Präsentation</t>
  </si>
  <si>
    <t>A4</t>
  </si>
  <si>
    <t>- Sicherstellung der Kosten- und Terminziele</t>
  </si>
  <si>
    <t>- Vorstellung eines Zeitplans für Planungsphasen und Teilleistungen</t>
  </si>
  <si>
    <t>- Darstellung der Verfahrensweise beim Auftreten von unvorhergesehenen Störungen/Abweichungen am Beispiel eines Referenzprojekts</t>
  </si>
  <si>
    <t/>
  </si>
  <si>
    <t xml:space="preserve">- Darstellung der Arbeitsweise/Methodik während der Planung </t>
  </si>
  <si>
    <t>Projektablauf und -koordination</t>
  </si>
  <si>
    <t>A3</t>
  </si>
  <si>
    <t>- Berücksichtigung innovativer und/oder umweltbezogener Aspekte in der Planung</t>
  </si>
  <si>
    <t>- Identifizierung von Chancen, Synergien, Risiken, ggf. Diskussion von Variantenvorschlägen</t>
  </si>
  <si>
    <t>- Vorstellung eines Konzepts für die Umsetzung der Planungsaufgabe/ Bauleistung</t>
  </si>
  <si>
    <t>Projektidee</t>
  </si>
  <si>
    <t>A2</t>
  </si>
  <si>
    <t>- Vorstellung Organigramm mit Projektleitung, Projektteam, Fachverantwortliche für Teilbereiche im Planungsprozess, Nachauftragnehmer, Eignungsleihe</t>
  </si>
  <si>
    <t>Projektteam</t>
  </si>
  <si>
    <t>A1</t>
  </si>
  <si>
    <t>Bieterpräsentation</t>
  </si>
  <si>
    <t>A</t>
  </si>
  <si>
    <t>Maximal mögliche Punktzahl</t>
  </si>
  <si>
    <t>Wichtung
[%]</t>
  </si>
  <si>
    <t>Wertungskriterien</t>
  </si>
  <si>
    <t>Vergleich-barkeit / 
Grad der Eignung</t>
  </si>
  <si>
    <t>Beschäftigten-zahl</t>
  </si>
  <si>
    <t>Qualitäts-management</t>
  </si>
  <si>
    <t>Organigramm (Projektleitung, Projektteam, Eignungsleihe, Unterauftragnehmer)</t>
  </si>
  <si>
    <t>- Leistungsphasen und Honorarzonen HOAI wie gefordert</t>
  </si>
  <si>
    <r>
      <t xml:space="preserve">80% 
</t>
    </r>
    <r>
      <rPr>
        <sz val="10"/>
        <color theme="1"/>
        <rFont val="Aptos Narrow"/>
        <family val="2"/>
        <scheme val="minor"/>
      </rPr>
      <t>(je 20 %)</t>
    </r>
  </si>
  <si>
    <t>Allg. Bauwerk des konstruktiven Wasserbaus: die Eignung kann grundsätzlich festgestellt werden</t>
  </si>
  <si>
    <t>Zertifizierung nach DIN ISO 9001 liegt aktuell vor</t>
  </si>
  <si>
    <t xml:space="preserve">Maximal-wertung 
</t>
  </si>
  <si>
    <t>Erreichbare Gesamteignung</t>
  </si>
  <si>
    <t>Leistung (in der geforderten LP) abgeschlossen:</t>
  </si>
  <si>
    <t>Hausinternes QM-System mit zuständiger Stelle und Dokumentation über regelmäßge Prüfung und Fortschreibung</t>
  </si>
  <si>
    <t>je Referenz</t>
  </si>
  <si>
    <t>- Präsentation logisch und didaktisch entsprechend der Vorgaben aus den Zuschlagskriterien aufgebaut und nachvollziehbar vorgetragen</t>
  </si>
  <si>
    <t>- Übereinstimmung von Projektleitung und Projektteam mit den Referenzen aus den Eignungskriterien</t>
  </si>
  <si>
    <t>- abgeschlossen in den letzten 5 Jahren</t>
  </si>
  <si>
    <t>- Angabe von Auftraggeber/in und Ansprechpartner/in</t>
  </si>
  <si>
    <t>Anzahl der durchschnittlich beschäftigten Ingenieur/innen in den letzten 3 Kalenderjahren</t>
  </si>
  <si>
    <t>Maßnahmen zur Gewährleistung der Qualität und seiner Untersuchungsmöglichkeit</t>
  </si>
  <si>
    <t>- Verfügbarkeit und Strellvertretungsregelung der Projektbeteiligten</t>
  </si>
  <si>
    <t>Das Angebot mit dem niedringsten Honorar erhält eine Punktewertung von 5. Angebote mit einem Honorar, das größer als oder gleich dem Doppelten des niedrigsten Honorars ist, erhalten 0 Punkte. Die Punktewertung von Angeboten mit einem Honorar im Bereich dazwischen werden durch lineare Interpolation ermittelt.</t>
  </si>
  <si>
    <t>3 Referenzen</t>
  </si>
  <si>
    <t>Anmerkung: Leistungsbild Ingenieurbauwerke § 43 HOAI (2021)  Honorarzone III</t>
  </si>
  <si>
    <t>- Mindestens 3 Stk., die Vergleichbar mit dem Auftragsgegenstand sind. 
   (Vergleichbarkeit siehe Wertung Eignung)</t>
  </si>
  <si>
    <t>Planung von Maßnahmen des Wasserbaus /Ingenieurwasserbau mind. HZ III, vorzugsweise im Bereich Geschiebemanagement oder vergleichbare Bauwerke (z.B. Geschiebefänge, Rückhaltebauwerke, Gewässerausbau), Erbringung von Leistungen mindestens der Leistungsphasen 1-4 (Grundlagenermittlung bis Genehmigungsplanung). Mindestens eine Referenz muss innerhalb eines Schutzgebiets erfolgt sein (z.B. FFH-Gebiet oder vergleichbar)</t>
  </si>
  <si>
    <t>Unternehmensumsatz der letzten 3 Jahre in Höhe von mindestens 150.000 € netto (124 LD)</t>
  </si>
  <si>
    <t>Maßnahme: Errichtung von Geschiebefängen oberhalb Wehrstandort Kroppen</t>
  </si>
  <si>
    <t>Leistung: Planung bis zum Erhalt der Genehmigung</t>
  </si>
  <si>
    <t>Vergabe-Nr.: 68005-1/1-2026</t>
  </si>
  <si>
    <t>Maßnahme: Errichtung von Geschiebefänge oberhalb Wehrstandort Kroppen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</si>
</sst>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0" borderId="35" xfId="0" quotePrefix="1" applyFont="1" applyBorder="1" applyAlignment="1">
      <alignment vertical="top"/>
    </xf>
    <xf numFmtId="0" fontId="1" fillId="0" borderId="36" xfId="0" quotePrefix="1" applyFont="1" applyBorder="1" applyAlignment="1">
      <alignment vertical="top"/>
    </xf>
    <xf numFmtId="0" fontId="1" fillId="0" borderId="21" xfId="0" quotePrefix="1" applyFont="1" applyBorder="1" applyAlignment="1">
      <alignment vertical="top"/>
    </xf>
    <xf numFmtId="0" fontId="1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0" xfId="0" quotePrefix="1" applyFont="1" applyAlignment="1">
      <alignment vertical="top"/>
    </xf>
    <xf numFmtId="0" fontId="2" fillId="2" borderId="33" xfId="0" applyFont="1" applyFill="1" applyBorder="1" applyAlignment="1">
      <alignment vertical="top"/>
    </xf>
    <xf numFmtId="0" fontId="2" fillId="2" borderId="34" xfId="0" applyFont="1" applyFill="1" applyBorder="1" applyAlignment="1">
      <alignment vertical="top"/>
    </xf>
    <xf numFmtId="0" fontId="2" fillId="2" borderId="19" xfId="0" applyFont="1" applyFill="1" applyBorder="1" applyAlignment="1">
      <alignment vertical="top"/>
    </xf>
    <xf numFmtId="0" fontId="1" fillId="2" borderId="16" xfId="0" applyFont="1" applyFill="1" applyBorder="1" applyAlignment="1">
      <alignment vertical="top" wrapText="1"/>
    </xf>
    <xf numFmtId="0" fontId="1" fillId="2" borderId="17" xfId="0" applyFont="1" applyFill="1" applyBorder="1" applyAlignment="1">
      <alignment vertical="top"/>
    </xf>
    <xf numFmtId="0" fontId="1" fillId="2" borderId="17" xfId="0" applyFont="1" applyFill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9" fontId="1" fillId="0" borderId="0" xfId="0" applyNumberFormat="1" applyFont="1" applyAlignment="1">
      <alignment vertical="top"/>
    </xf>
    <xf numFmtId="0" fontId="1" fillId="0" borderId="8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1" fillId="0" borderId="0" xfId="0" applyFont="1"/>
    <xf numFmtId="0" fontId="1" fillId="0" borderId="6" xfId="0" applyFont="1" applyBorder="1"/>
    <xf numFmtId="1" fontId="1" fillId="0" borderId="0" xfId="0" applyNumberFormat="1" applyFont="1"/>
    <xf numFmtId="0" fontId="1" fillId="0" borderId="12" xfId="0" applyFont="1" applyBorder="1"/>
    <xf numFmtId="0" fontId="1" fillId="0" borderId="6" xfId="0" quotePrefix="1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32" xfId="0" applyFont="1" applyBorder="1"/>
    <xf numFmtId="0" fontId="1" fillId="0" borderId="30" xfId="0" applyFont="1" applyBorder="1"/>
    <xf numFmtId="0" fontId="1" fillId="2" borderId="28" xfId="0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6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1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3" borderId="26" xfId="0" applyFont="1" applyFill="1" applyBorder="1" applyAlignment="1">
      <alignment horizontal="left" vertical="top" wrapText="1"/>
    </xf>
    <xf numFmtId="0" fontId="1" fillId="3" borderId="26" xfId="0" applyFont="1" applyFill="1" applyBorder="1" applyAlignment="1">
      <alignment vertical="top" wrapText="1"/>
    </xf>
    <xf numFmtId="9" fontId="1" fillId="3" borderId="26" xfId="0" applyNumberFormat="1" applyFont="1" applyFill="1" applyBorder="1" applyAlignment="1">
      <alignment vertical="top"/>
    </xf>
    <xf numFmtId="14" fontId="1" fillId="0" borderId="2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vertical="top"/>
    </xf>
    <xf numFmtId="0" fontId="1" fillId="0" borderId="2" xfId="0" quotePrefix="1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9" fontId="1" fillId="0" borderId="1" xfId="0" applyNumberFormat="1" applyFont="1" applyBorder="1" applyAlignment="1">
      <alignment vertical="top"/>
    </xf>
    <xf numFmtId="0" fontId="1" fillId="0" borderId="37" xfId="0" quotePrefix="1" applyFont="1" applyBorder="1" applyAlignment="1">
      <alignment horizontal="left" vertical="top" wrapText="1"/>
    </xf>
    <xf numFmtId="9" fontId="2" fillId="0" borderId="26" xfId="0" applyNumberFormat="1" applyFont="1" applyBorder="1" applyAlignment="1">
      <alignment vertical="top"/>
    </xf>
    <xf numFmtId="0" fontId="2" fillId="2" borderId="34" xfId="0" applyFont="1" applyFill="1" applyBorder="1" applyAlignment="1">
      <alignment vertical="top" wrapText="1"/>
    </xf>
    <xf numFmtId="0" fontId="1" fillId="2" borderId="34" xfId="0" applyFont="1" applyFill="1" applyBorder="1" applyAlignment="1">
      <alignment vertical="top"/>
    </xf>
    <xf numFmtId="9" fontId="2" fillId="2" borderId="34" xfId="0" applyNumberFormat="1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vertical="top"/>
    </xf>
    <xf numFmtId="0" fontId="1" fillId="3" borderId="25" xfId="0" applyFont="1" applyFill="1" applyBorder="1" applyAlignment="1">
      <alignment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/>
    </xf>
    <xf numFmtId="0" fontId="1" fillId="0" borderId="17" xfId="0" quotePrefix="1" applyFont="1" applyBorder="1" applyAlignment="1">
      <alignment horizontal="left" vertical="top" wrapText="1"/>
    </xf>
    <xf numFmtId="0" fontId="2" fillId="2" borderId="33" xfId="0" applyFont="1" applyFill="1" applyBorder="1" applyAlignment="1">
      <alignment vertical="top" wrapText="1"/>
    </xf>
    <xf numFmtId="0" fontId="1" fillId="2" borderId="34" xfId="0" applyFont="1" applyFill="1" applyBorder="1" applyAlignment="1">
      <alignment vertical="top" wrapText="1"/>
    </xf>
    <xf numFmtId="9" fontId="2" fillId="2" borderId="34" xfId="0" applyNumberFormat="1" applyFont="1" applyFill="1" applyBorder="1" applyAlignment="1">
      <alignment vertical="top"/>
    </xf>
    <xf numFmtId="0" fontId="1" fillId="0" borderId="22" xfId="0" applyFont="1" applyBorder="1" applyAlignment="1">
      <alignment vertical="top" wrapText="1"/>
    </xf>
    <xf numFmtId="0" fontId="1" fillId="0" borderId="39" xfId="0" applyFont="1" applyBorder="1" applyAlignment="1">
      <alignment vertical="top"/>
    </xf>
    <xf numFmtId="0" fontId="1" fillId="0" borderId="40" xfId="0" applyFont="1" applyBorder="1" applyAlignment="1">
      <alignment vertical="top"/>
    </xf>
    <xf numFmtId="0" fontId="1" fillId="0" borderId="28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1" fillId="0" borderId="2" xfId="0" quotePrefix="1" applyFont="1" applyBorder="1" applyAlignment="1">
      <alignment wrapText="1"/>
    </xf>
    <xf numFmtId="0" fontId="2" fillId="0" borderId="2" xfId="0" quotePrefix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2" xfId="0" applyFont="1" applyFill="1" applyBorder="1"/>
    <xf numFmtId="0" fontId="2" fillId="0" borderId="15" xfId="0" applyFont="1" applyBorder="1" applyAlignment="1">
      <alignment vertical="top"/>
    </xf>
    <xf numFmtId="0" fontId="1" fillId="0" borderId="15" xfId="0" applyFont="1" applyBorder="1"/>
    <xf numFmtId="0" fontId="1" fillId="0" borderId="17" xfId="0" quotePrefix="1" applyFont="1" applyBorder="1" applyAlignment="1">
      <alignment wrapText="1"/>
    </xf>
    <xf numFmtId="0" fontId="1" fillId="0" borderId="18" xfId="0" applyFont="1" applyBorder="1"/>
    <xf numFmtId="0" fontId="1" fillId="2" borderId="42" xfId="0" applyFont="1" applyFill="1" applyBorder="1"/>
    <xf numFmtId="0" fontId="1" fillId="2" borderId="41" xfId="0" applyFont="1" applyFill="1" applyBorder="1"/>
    <xf numFmtId="0" fontId="1" fillId="2" borderId="43" xfId="0" applyFont="1" applyFill="1" applyBorder="1" applyAlignment="1">
      <alignment wrapText="1"/>
    </xf>
    <xf numFmtId="1" fontId="2" fillId="2" borderId="30" xfId="0" applyNumberFormat="1" applyFont="1" applyFill="1" applyBorder="1"/>
    <xf numFmtId="1" fontId="2" fillId="2" borderId="29" xfId="0" applyNumberFormat="1" applyFont="1" applyFill="1" applyBorder="1"/>
    <xf numFmtId="1" fontId="2" fillId="2" borderId="44" xfId="0" applyNumberFormat="1" applyFont="1" applyFill="1" applyBorder="1" applyAlignment="1">
      <alignment horizontal="right"/>
    </xf>
    <xf numFmtId="1" fontId="2" fillId="2" borderId="45" xfId="0" applyNumberFormat="1" applyFont="1" applyFill="1" applyBorder="1" applyAlignment="1">
      <alignment horizontal="right"/>
    </xf>
    <xf numFmtId="0" fontId="4" fillId="3" borderId="26" xfId="0" applyFont="1" applyFill="1" applyBorder="1" applyAlignment="1">
      <alignment vertical="top" wrapText="1"/>
    </xf>
    <xf numFmtId="0" fontId="5" fillId="3" borderId="26" xfId="0" applyFont="1" applyFill="1" applyBorder="1" applyAlignment="1">
      <alignment vertical="top" wrapText="1"/>
    </xf>
    <xf numFmtId="0" fontId="1" fillId="0" borderId="20" xfId="0" applyFont="1" applyBorder="1" applyAlignment="1">
      <alignment horizontal="right" vertical="top"/>
    </xf>
    <xf numFmtId="0" fontId="1" fillId="0" borderId="36" xfId="0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2" borderId="19" xfId="0" applyFont="1" applyFill="1" applyBorder="1" applyAlignment="1">
      <alignment horizontal="right" vertical="top"/>
    </xf>
    <xf numFmtId="0" fontId="2" fillId="2" borderId="34" xfId="0" applyFont="1" applyFill="1" applyBorder="1" applyAlignment="1">
      <alignment horizontal="right" vertical="top"/>
    </xf>
    <xf numFmtId="0" fontId="1" fillId="3" borderId="26" xfId="0" applyFont="1" applyFill="1" applyBorder="1" applyAlignment="1">
      <alignment horizontal="right" vertical="top"/>
    </xf>
    <xf numFmtId="0" fontId="1" fillId="3" borderId="20" xfId="0" applyFont="1" applyFill="1" applyBorder="1" applyAlignment="1">
      <alignment horizontal="right" vertical="top"/>
    </xf>
    <xf numFmtId="0" fontId="1" fillId="0" borderId="13" xfId="0" applyFont="1" applyBorder="1" applyAlignment="1">
      <alignment horizontal="center" vertical="top"/>
    </xf>
    <xf numFmtId="0" fontId="2" fillId="0" borderId="16" xfId="0" quotePrefix="1" applyFont="1" applyBorder="1" applyAlignment="1">
      <alignment horizontal="left" vertical="top" wrapText="1"/>
    </xf>
    <xf numFmtId="0" fontId="2" fillId="0" borderId="17" xfId="0" quotePrefix="1" applyFont="1" applyBorder="1" applyAlignment="1">
      <alignment horizontal="left" vertical="top" wrapText="1"/>
    </xf>
    <xf numFmtId="0" fontId="2" fillId="0" borderId="18" xfId="0" quotePrefix="1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/>
    </xf>
    <xf numFmtId="0" fontId="4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26" xfId="0" applyFont="1" applyBorder="1" applyAlignment="1">
      <alignment horizontal="right" vertical="top"/>
    </xf>
    <xf numFmtId="0" fontId="2" fillId="2" borderId="33" xfId="0" applyFont="1" applyFill="1" applyBorder="1" applyAlignment="1">
      <alignment horizontal="left" vertical="top" wrapText="1"/>
    </xf>
    <xf numFmtId="0" fontId="2" fillId="2" borderId="34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0" borderId="6" xfId="0" quotePrefix="1" applyFont="1" applyBorder="1" applyAlignment="1">
      <alignment horizontal="left" vertical="top" wrapText="1"/>
    </xf>
    <xf numFmtId="0" fontId="1" fillId="0" borderId="0" xfId="0" quotePrefix="1" applyFont="1" applyAlignment="1">
      <alignment horizontal="left" vertical="top" wrapText="1"/>
    </xf>
    <xf numFmtId="0" fontId="1" fillId="0" borderId="7" xfId="0" quotePrefix="1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 vertical="top"/>
    </xf>
    <xf numFmtId="1" fontId="1" fillId="0" borderId="17" xfId="0" applyNumberFormat="1" applyFont="1" applyBorder="1" applyAlignment="1">
      <alignment horizontal="right"/>
    </xf>
    <xf numFmtId="1" fontId="1" fillId="0" borderId="36" xfId="0" applyNumberFormat="1" applyFont="1" applyBorder="1" applyAlignment="1">
      <alignment horizontal="right"/>
    </xf>
    <xf numFmtId="0" fontId="1" fillId="0" borderId="28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1" fontId="1" fillId="2" borderId="41" xfId="0" applyNumberFormat="1" applyFont="1" applyFill="1" applyBorder="1" applyAlignment="1">
      <alignment horizontal="center" wrapText="1"/>
    </xf>
    <xf numFmtId="1" fontId="1" fillId="2" borderId="41" xfId="0" applyNumberFormat="1" applyFont="1" applyFill="1" applyBorder="1" applyAlignment="1">
      <alignment horizontal="center"/>
    </xf>
    <xf numFmtId="0" fontId="1" fillId="2" borderId="28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65C8FF"/>
      <color rgb="FF0085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623B8-1F44-4798-A9B8-E2E938D5CBFF}">
  <dimension ref="A1:F59"/>
  <sheetViews>
    <sheetView tabSelected="1" showWhiteSpace="0" view="pageLayout" topLeftCell="A26" zoomScale="115" zoomScaleNormal="100" zoomScaleSheetLayoutView="100" zoomScalePageLayoutView="115" workbookViewId="0">
      <selection activeCell="G29" sqref="G29"/>
    </sheetView>
  </sheetViews>
  <sheetFormatPr baseColWidth="10" defaultColWidth="11.42578125" defaultRowHeight="13.5" x14ac:dyDescent="0.25"/>
  <cols>
    <col min="1" max="1" width="11.7109375" style="1" customWidth="1"/>
    <col min="2" max="2" width="50.7109375" style="2" customWidth="1"/>
    <col min="3" max="3" width="7.140625" style="1" customWidth="1"/>
    <col min="4" max="4" width="8.28515625" style="1" bestFit="1" customWidth="1"/>
    <col min="5" max="5" width="6.28515625" style="1" customWidth="1"/>
    <col min="6" max="6" width="3" style="1" customWidth="1"/>
    <col min="7" max="16384" width="11.42578125" style="1"/>
  </cols>
  <sheetData>
    <row r="1" spans="1:6" x14ac:dyDescent="0.25">
      <c r="A1" s="111" t="s">
        <v>106</v>
      </c>
      <c r="B1" s="111"/>
      <c r="C1" s="111"/>
      <c r="D1" s="111"/>
      <c r="E1" s="111"/>
      <c r="F1" s="111"/>
    </row>
    <row r="2" spans="1:6" x14ac:dyDescent="0.25">
      <c r="A2" s="111" t="s">
        <v>107</v>
      </c>
      <c r="B2" s="111"/>
      <c r="C2" s="111"/>
      <c r="D2" s="111"/>
      <c r="E2" s="111"/>
      <c r="F2" s="111"/>
    </row>
    <row r="3" spans="1:6" x14ac:dyDescent="0.25">
      <c r="A3" s="111" t="s">
        <v>108</v>
      </c>
      <c r="B3" s="111"/>
      <c r="C3" s="111"/>
      <c r="D3" s="111"/>
      <c r="E3" s="111"/>
      <c r="F3" s="111"/>
    </row>
    <row r="4" spans="1:6" ht="14.25" thickBot="1" x14ac:dyDescent="0.3"/>
    <row r="5" spans="1:6" x14ac:dyDescent="0.25">
      <c r="A5" s="3" t="s">
        <v>0</v>
      </c>
      <c r="B5" s="4"/>
      <c r="C5" s="5"/>
      <c r="D5" s="5"/>
      <c r="E5" s="5"/>
      <c r="F5" s="6"/>
    </row>
    <row r="6" spans="1:6" ht="14.25" thickBot="1" x14ac:dyDescent="0.3">
      <c r="A6" s="7" t="s">
        <v>83</v>
      </c>
      <c r="B6" s="8"/>
      <c r="C6" s="8"/>
      <c r="D6" s="8"/>
      <c r="E6" s="8"/>
      <c r="F6" s="9"/>
    </row>
    <row r="7" spans="1:6" ht="14.25" thickBot="1" x14ac:dyDescent="0.3"/>
    <row r="8" spans="1:6" ht="15" customHeight="1" x14ac:dyDescent="0.25">
      <c r="A8" s="113" t="s">
        <v>25</v>
      </c>
      <c r="B8" s="114"/>
      <c r="C8" s="114"/>
      <c r="D8" s="114"/>
      <c r="E8" s="114"/>
      <c r="F8" s="115"/>
    </row>
    <row r="9" spans="1:6" x14ac:dyDescent="0.25">
      <c r="A9" s="121" t="s">
        <v>26</v>
      </c>
      <c r="B9" s="122"/>
      <c r="C9" s="122"/>
      <c r="D9" s="122"/>
      <c r="E9" s="123"/>
      <c r="F9" s="10" t="s">
        <v>32</v>
      </c>
    </row>
    <row r="10" spans="1:6" x14ac:dyDescent="0.25">
      <c r="A10" s="121" t="s">
        <v>27</v>
      </c>
      <c r="B10" s="122"/>
      <c r="C10" s="122"/>
      <c r="D10" s="122"/>
      <c r="E10" s="123"/>
      <c r="F10" s="10" t="s">
        <v>32</v>
      </c>
    </row>
    <row r="11" spans="1:6" ht="30" customHeight="1" x14ac:dyDescent="0.25">
      <c r="A11" s="121" t="s">
        <v>31</v>
      </c>
      <c r="B11" s="122"/>
      <c r="C11" s="122"/>
      <c r="D11" s="122"/>
      <c r="E11" s="123"/>
      <c r="F11" s="10" t="s">
        <v>32</v>
      </c>
    </row>
    <row r="12" spans="1:6" x14ac:dyDescent="0.25">
      <c r="A12" s="121" t="s">
        <v>105</v>
      </c>
      <c r="B12" s="122"/>
      <c r="C12" s="122"/>
      <c r="D12" s="122"/>
      <c r="E12" s="123"/>
      <c r="F12" s="10" t="s">
        <v>32</v>
      </c>
    </row>
    <row r="13" spans="1:6" ht="30" customHeight="1" x14ac:dyDescent="0.25">
      <c r="A13" s="121" t="s">
        <v>29</v>
      </c>
      <c r="B13" s="122"/>
      <c r="C13" s="122"/>
      <c r="D13" s="122"/>
      <c r="E13" s="123"/>
      <c r="F13" s="10" t="s">
        <v>32</v>
      </c>
    </row>
    <row r="14" spans="1:6" x14ac:dyDescent="0.25">
      <c r="A14" s="124" t="s">
        <v>35</v>
      </c>
      <c r="B14" s="125"/>
      <c r="C14" s="125"/>
      <c r="D14" s="125"/>
      <c r="E14" s="126"/>
      <c r="F14" s="10" t="s">
        <v>32</v>
      </c>
    </row>
    <row r="15" spans="1:6" x14ac:dyDescent="0.25">
      <c r="A15" s="124" t="s">
        <v>36</v>
      </c>
      <c r="B15" s="125"/>
      <c r="C15" s="125"/>
      <c r="D15" s="125"/>
      <c r="E15" s="126"/>
      <c r="F15" s="10" t="s">
        <v>32</v>
      </c>
    </row>
    <row r="16" spans="1:6" x14ac:dyDescent="0.25">
      <c r="A16" s="124" t="s">
        <v>37</v>
      </c>
      <c r="B16" s="125"/>
      <c r="C16" s="125"/>
      <c r="D16" s="125"/>
      <c r="E16" s="126"/>
      <c r="F16" s="10" t="s">
        <v>32</v>
      </c>
    </row>
    <row r="17" spans="1:6" x14ac:dyDescent="0.25">
      <c r="A17" s="124" t="s">
        <v>38</v>
      </c>
      <c r="B17" s="125"/>
      <c r="C17" s="125"/>
      <c r="D17" s="125"/>
      <c r="E17" s="126"/>
      <c r="F17" s="10" t="s">
        <v>32</v>
      </c>
    </row>
    <row r="18" spans="1:6" x14ac:dyDescent="0.25">
      <c r="A18" s="124" t="s">
        <v>39</v>
      </c>
      <c r="B18" s="125"/>
      <c r="C18" s="125"/>
      <c r="D18" s="125"/>
      <c r="E18" s="126"/>
      <c r="F18" s="10" t="s">
        <v>32</v>
      </c>
    </row>
    <row r="19" spans="1:6" x14ac:dyDescent="0.25">
      <c r="A19" s="124" t="s">
        <v>34</v>
      </c>
      <c r="B19" s="125"/>
      <c r="C19" s="125"/>
      <c r="D19" s="125"/>
      <c r="E19" s="126"/>
      <c r="F19" s="10" t="s">
        <v>32</v>
      </c>
    </row>
    <row r="20" spans="1:6" x14ac:dyDescent="0.25">
      <c r="A20" s="121" t="s">
        <v>30</v>
      </c>
      <c r="B20" s="122"/>
      <c r="C20" s="122"/>
      <c r="D20" s="122"/>
      <c r="E20" s="123"/>
      <c r="F20" s="10" t="s">
        <v>32</v>
      </c>
    </row>
    <row r="21" spans="1:6" x14ac:dyDescent="0.25">
      <c r="A21" s="127" t="s">
        <v>1</v>
      </c>
      <c r="B21" s="128"/>
      <c r="C21" s="128"/>
      <c r="D21" s="128"/>
      <c r="E21" s="129"/>
      <c r="F21" s="10"/>
    </row>
    <row r="22" spans="1:6" ht="31.5" customHeight="1" x14ac:dyDescent="0.25">
      <c r="A22" s="118" t="s">
        <v>103</v>
      </c>
      <c r="B22" s="119"/>
      <c r="C22" s="119"/>
      <c r="D22" s="119"/>
      <c r="E22" s="120"/>
      <c r="F22" s="10" t="s">
        <v>32</v>
      </c>
    </row>
    <row r="23" spans="1:6" x14ac:dyDescent="0.25">
      <c r="A23" s="118" t="s">
        <v>33</v>
      </c>
      <c r="B23" s="119"/>
      <c r="C23" s="119"/>
      <c r="D23" s="119"/>
      <c r="E23" s="120"/>
      <c r="F23" s="10" t="s">
        <v>32</v>
      </c>
    </row>
    <row r="24" spans="1:6" x14ac:dyDescent="0.25">
      <c r="A24" s="118" t="s">
        <v>95</v>
      </c>
      <c r="B24" s="119"/>
      <c r="C24" s="119"/>
      <c r="D24" s="119"/>
      <c r="E24" s="120"/>
      <c r="F24" s="10" t="s">
        <v>32</v>
      </c>
    </row>
    <row r="25" spans="1:6" x14ac:dyDescent="0.25">
      <c r="A25" s="118" t="s">
        <v>84</v>
      </c>
      <c r="B25" s="119"/>
      <c r="C25" s="119"/>
      <c r="D25" s="119"/>
      <c r="E25" s="120"/>
      <c r="F25" s="10" t="s">
        <v>32</v>
      </c>
    </row>
    <row r="26" spans="1:6" ht="14.25" thickBot="1" x14ac:dyDescent="0.3">
      <c r="A26" s="104" t="s">
        <v>28</v>
      </c>
      <c r="B26" s="105"/>
      <c r="C26" s="105"/>
      <c r="D26" s="105"/>
      <c r="E26" s="106"/>
      <c r="F26" s="11" t="s">
        <v>32</v>
      </c>
    </row>
    <row r="27" spans="1:6" ht="14.25" thickBot="1" x14ac:dyDescent="0.3">
      <c r="A27" s="12"/>
      <c r="D27" s="12"/>
    </row>
    <row r="28" spans="1:6" s="2" customFormat="1" x14ac:dyDescent="0.25">
      <c r="A28" s="13" t="s">
        <v>79</v>
      </c>
      <c r="B28" s="14"/>
      <c r="C28" s="14"/>
      <c r="D28" s="14"/>
      <c r="E28" s="14"/>
      <c r="F28" s="15"/>
    </row>
    <row r="29" spans="1:6" ht="30.75" customHeight="1" thickBot="1" x14ac:dyDescent="0.3">
      <c r="A29" s="16" t="s">
        <v>21</v>
      </c>
      <c r="B29" s="17" t="s">
        <v>8</v>
      </c>
      <c r="C29" s="18" t="s">
        <v>24</v>
      </c>
      <c r="D29" s="17" t="s">
        <v>13</v>
      </c>
      <c r="E29" s="116" t="s">
        <v>88</v>
      </c>
      <c r="F29" s="117"/>
    </row>
    <row r="30" spans="1:6" ht="27" x14ac:dyDescent="0.25">
      <c r="A30" s="13" t="s">
        <v>2</v>
      </c>
      <c r="B30" s="58" t="s">
        <v>101</v>
      </c>
      <c r="C30" s="59"/>
      <c r="D30" s="60" t="s">
        <v>85</v>
      </c>
      <c r="E30" s="100">
        <f>20*4*5</f>
        <v>400</v>
      </c>
      <c r="F30" s="99"/>
    </row>
    <row r="31" spans="1:6" ht="20.25" customHeight="1" x14ac:dyDescent="0.25">
      <c r="A31" s="61" t="s">
        <v>3</v>
      </c>
      <c r="B31" s="48" t="s">
        <v>90</v>
      </c>
      <c r="C31" s="94" t="s">
        <v>92</v>
      </c>
      <c r="D31" s="50">
        <v>0.05</v>
      </c>
      <c r="E31" s="101">
        <f>4*5*5</f>
        <v>100</v>
      </c>
      <c r="F31" s="102"/>
    </row>
    <row r="32" spans="1:6" x14ac:dyDescent="0.25">
      <c r="A32" s="44"/>
      <c r="B32" s="51" t="s">
        <v>15</v>
      </c>
      <c r="C32" s="72">
        <v>5</v>
      </c>
      <c r="D32" s="52"/>
      <c r="E32" s="95"/>
      <c r="F32" s="95"/>
    </row>
    <row r="33" spans="1:6" x14ac:dyDescent="0.25">
      <c r="A33" s="19"/>
      <c r="B33" s="51" t="s">
        <v>16</v>
      </c>
      <c r="C33" s="72">
        <v>4</v>
      </c>
      <c r="D33" s="52"/>
      <c r="E33" s="95"/>
      <c r="F33" s="95"/>
    </row>
    <row r="34" spans="1:6" x14ac:dyDescent="0.25">
      <c r="A34" s="19"/>
      <c r="B34" s="51" t="s">
        <v>17</v>
      </c>
      <c r="C34" s="72">
        <v>3</v>
      </c>
      <c r="D34" s="52"/>
      <c r="E34" s="95"/>
      <c r="F34" s="95"/>
    </row>
    <row r="35" spans="1:6" x14ac:dyDescent="0.25">
      <c r="A35" s="19"/>
      <c r="B35" s="51" t="s">
        <v>14</v>
      </c>
      <c r="C35" s="72">
        <v>2</v>
      </c>
      <c r="D35" s="52"/>
      <c r="E35" s="95"/>
      <c r="F35" s="95"/>
    </row>
    <row r="36" spans="1:6" x14ac:dyDescent="0.25">
      <c r="A36" s="19"/>
      <c r="B36" s="51" t="s">
        <v>19</v>
      </c>
      <c r="C36" s="72">
        <v>1</v>
      </c>
      <c r="D36" s="52"/>
      <c r="E36" s="95"/>
      <c r="F36" s="95"/>
    </row>
    <row r="37" spans="1:6" x14ac:dyDescent="0.25">
      <c r="A37" s="20"/>
      <c r="B37" s="51" t="s">
        <v>18</v>
      </c>
      <c r="C37" s="72">
        <v>0</v>
      </c>
      <c r="D37" s="52"/>
      <c r="E37" s="112"/>
      <c r="F37" s="95"/>
    </row>
    <row r="38" spans="1:6" ht="87" customHeight="1" x14ac:dyDescent="0.25">
      <c r="A38" s="62" t="s">
        <v>80</v>
      </c>
      <c r="B38" s="93" t="s">
        <v>104</v>
      </c>
      <c r="C38" s="49" t="s">
        <v>92</v>
      </c>
      <c r="D38" s="50">
        <v>0.1</v>
      </c>
      <c r="E38" s="101">
        <f>4*10*5</f>
        <v>200</v>
      </c>
      <c r="F38" s="102"/>
    </row>
    <row r="39" spans="1:6" ht="27" x14ac:dyDescent="0.25">
      <c r="A39" s="69"/>
      <c r="B39" s="54" t="s">
        <v>23</v>
      </c>
      <c r="C39" s="73">
        <v>5</v>
      </c>
      <c r="D39" s="55"/>
      <c r="E39" s="103"/>
      <c r="F39" s="103"/>
    </row>
    <row r="40" spans="1:6" ht="27" x14ac:dyDescent="0.25">
      <c r="A40" s="70"/>
      <c r="B40" s="43" t="s">
        <v>22</v>
      </c>
      <c r="C40" s="72">
        <v>3</v>
      </c>
      <c r="D40" s="52"/>
      <c r="E40" s="107"/>
      <c r="F40" s="107"/>
    </row>
    <row r="41" spans="1:6" ht="27" x14ac:dyDescent="0.25">
      <c r="A41" s="70"/>
      <c r="B41" s="43" t="s">
        <v>86</v>
      </c>
      <c r="C41" s="72">
        <v>1</v>
      </c>
      <c r="D41" s="52"/>
      <c r="E41" s="107"/>
      <c r="F41" s="107"/>
    </row>
    <row r="42" spans="1:6" x14ac:dyDescent="0.25">
      <c r="A42" s="71"/>
      <c r="B42" s="43" t="s">
        <v>40</v>
      </c>
      <c r="C42" s="72">
        <v>0</v>
      </c>
      <c r="D42" s="52"/>
      <c r="E42" s="107"/>
      <c r="F42" s="107"/>
    </row>
    <row r="43" spans="1:6" ht="32.25" customHeight="1" x14ac:dyDescent="0.25">
      <c r="A43" s="108" t="s">
        <v>102</v>
      </c>
      <c r="B43" s="109"/>
      <c r="C43" s="109"/>
      <c r="D43" s="109"/>
      <c r="E43" s="109"/>
      <c r="F43" s="110"/>
    </row>
    <row r="44" spans="1:6" ht="26.25" customHeight="1" x14ac:dyDescent="0.25">
      <c r="A44" s="61" t="s">
        <v>8</v>
      </c>
      <c r="B44" s="48" t="s">
        <v>20</v>
      </c>
      <c r="C44" s="49" t="s">
        <v>92</v>
      </c>
      <c r="D44" s="50">
        <v>0.05</v>
      </c>
      <c r="E44" s="101">
        <f>4*5*5</f>
        <v>100</v>
      </c>
      <c r="F44" s="102"/>
    </row>
    <row r="45" spans="1:6" ht="27" x14ac:dyDescent="0.25">
      <c r="A45" s="19"/>
      <c r="B45" s="56" t="s">
        <v>9</v>
      </c>
      <c r="C45" s="72">
        <v>1</v>
      </c>
      <c r="D45" s="52"/>
      <c r="E45" s="95"/>
      <c r="F45" s="95"/>
    </row>
    <row r="46" spans="1:6" x14ac:dyDescent="0.25">
      <c r="A46" s="19"/>
      <c r="B46" s="53" t="s">
        <v>96</v>
      </c>
      <c r="C46" s="72">
        <v>1</v>
      </c>
      <c r="D46" s="52"/>
      <c r="E46" s="95"/>
      <c r="F46" s="95"/>
    </row>
    <row r="47" spans="1:6" ht="27" x14ac:dyDescent="0.25">
      <c r="A47" s="19"/>
      <c r="B47" s="53" t="s">
        <v>10</v>
      </c>
      <c r="C47" s="72">
        <v>1</v>
      </c>
      <c r="D47" s="52"/>
      <c r="E47" s="95"/>
      <c r="F47" s="95"/>
    </row>
    <row r="48" spans="1:6" x14ac:dyDescent="0.25">
      <c r="A48" s="19"/>
      <c r="B48" s="53" t="s">
        <v>11</v>
      </c>
      <c r="C48" s="72">
        <v>1</v>
      </c>
      <c r="D48" s="52"/>
      <c r="E48" s="95"/>
      <c r="F48" s="95"/>
    </row>
    <row r="49" spans="1:6" ht="14.25" thickBot="1" x14ac:dyDescent="0.3">
      <c r="A49" s="22"/>
      <c r="B49" s="65" t="s">
        <v>12</v>
      </c>
      <c r="C49" s="74">
        <v>1</v>
      </c>
      <c r="D49" s="64"/>
      <c r="E49" s="96"/>
      <c r="F49" s="97"/>
    </row>
    <row r="50" spans="1:6" ht="26.25" customHeight="1" x14ac:dyDescent="0.25">
      <c r="A50" s="66" t="s">
        <v>81</v>
      </c>
      <c r="B50" s="67" t="s">
        <v>97</v>
      </c>
      <c r="C50" s="67"/>
      <c r="D50" s="68">
        <v>0.1</v>
      </c>
      <c r="E50" s="99">
        <f>10*5</f>
        <v>50</v>
      </c>
      <c r="F50" s="99"/>
    </row>
    <row r="51" spans="1:6" x14ac:dyDescent="0.25">
      <c r="A51" s="23"/>
      <c r="B51" s="43" t="s">
        <v>6</v>
      </c>
      <c r="C51" s="72">
        <v>5</v>
      </c>
      <c r="D51" s="57"/>
      <c r="E51" s="95"/>
      <c r="F51" s="95"/>
    </row>
    <row r="52" spans="1:6" x14ac:dyDescent="0.25">
      <c r="A52" s="19"/>
      <c r="B52" s="43" t="s">
        <v>5</v>
      </c>
      <c r="C52" s="72">
        <v>3</v>
      </c>
      <c r="D52" s="52"/>
      <c r="E52" s="95"/>
      <c r="F52" s="95"/>
    </row>
    <row r="53" spans="1:6" ht="14.25" thickBot="1" x14ac:dyDescent="0.3">
      <c r="A53" s="22"/>
      <c r="B53" s="63" t="s">
        <v>7</v>
      </c>
      <c r="C53" s="74">
        <v>1</v>
      </c>
      <c r="D53" s="64"/>
      <c r="E53" s="96"/>
      <c r="F53" s="97"/>
    </row>
    <row r="54" spans="1:6" ht="27" x14ac:dyDescent="0.25">
      <c r="A54" s="66" t="s">
        <v>82</v>
      </c>
      <c r="B54" s="67" t="s">
        <v>98</v>
      </c>
      <c r="C54" s="59"/>
      <c r="D54" s="68">
        <v>0.1</v>
      </c>
      <c r="E54" s="100">
        <f>10*5</f>
        <v>50</v>
      </c>
      <c r="F54" s="99"/>
    </row>
    <row r="55" spans="1:6" x14ac:dyDescent="0.25">
      <c r="A55" s="23"/>
      <c r="B55" s="43" t="s">
        <v>87</v>
      </c>
      <c r="C55" s="72">
        <v>5</v>
      </c>
      <c r="D55" s="57"/>
      <c r="E55" s="95"/>
      <c r="F55" s="95"/>
    </row>
    <row r="56" spans="1:6" ht="27" x14ac:dyDescent="0.25">
      <c r="A56" s="19"/>
      <c r="B56" s="43" t="s">
        <v>91</v>
      </c>
      <c r="C56" s="72">
        <v>3</v>
      </c>
      <c r="D56" s="52"/>
      <c r="E56" s="95"/>
      <c r="F56" s="95"/>
    </row>
    <row r="57" spans="1:6" x14ac:dyDescent="0.25">
      <c r="A57" s="19"/>
      <c r="B57" s="43" t="s">
        <v>41</v>
      </c>
      <c r="C57" s="72">
        <v>1</v>
      </c>
      <c r="D57" s="52"/>
      <c r="E57" s="95"/>
      <c r="F57" s="95"/>
    </row>
    <row r="58" spans="1:6" ht="14.25" thickBot="1" x14ac:dyDescent="0.3">
      <c r="A58" s="22"/>
      <c r="B58" s="63" t="s">
        <v>4</v>
      </c>
      <c r="C58" s="74">
        <v>0</v>
      </c>
      <c r="D58" s="64"/>
      <c r="E58" s="96"/>
      <c r="F58" s="97"/>
    </row>
    <row r="59" spans="1:6" x14ac:dyDescent="0.25">
      <c r="A59" s="1" t="s">
        <v>89</v>
      </c>
      <c r="D59" s="21">
        <f>((D31+D38+D44)*4+D50+D54)</f>
        <v>1</v>
      </c>
      <c r="E59" s="98">
        <f>SUM(E30,E50,E54)</f>
        <v>500</v>
      </c>
      <c r="F59" s="98"/>
    </row>
  </sheetData>
  <mergeCells count="53">
    <mergeCell ref="A20:E20"/>
    <mergeCell ref="A21:E21"/>
    <mergeCell ref="A22:E22"/>
    <mergeCell ref="E34:F34"/>
    <mergeCell ref="E35:F35"/>
    <mergeCell ref="A23:E23"/>
    <mergeCell ref="A24:E24"/>
    <mergeCell ref="E33:F33"/>
    <mergeCell ref="A14:E14"/>
    <mergeCell ref="A15:E15"/>
    <mergeCell ref="A17:E17"/>
    <mergeCell ref="A18:E18"/>
    <mergeCell ref="A19:E19"/>
    <mergeCell ref="A16:E16"/>
    <mergeCell ref="A1:F1"/>
    <mergeCell ref="A2:F2"/>
    <mergeCell ref="A3:F3"/>
    <mergeCell ref="E36:F36"/>
    <mergeCell ref="E37:F37"/>
    <mergeCell ref="A8:F8"/>
    <mergeCell ref="E29:F29"/>
    <mergeCell ref="E30:F30"/>
    <mergeCell ref="E31:F31"/>
    <mergeCell ref="E32:F32"/>
    <mergeCell ref="A25:E25"/>
    <mergeCell ref="A13:E13"/>
    <mergeCell ref="A9:E9"/>
    <mergeCell ref="A10:E10"/>
    <mergeCell ref="A11:E11"/>
    <mergeCell ref="A12:E12"/>
    <mergeCell ref="E38:F38"/>
    <mergeCell ref="E39:F39"/>
    <mergeCell ref="A26:E26"/>
    <mergeCell ref="E55:F55"/>
    <mergeCell ref="E56:F56"/>
    <mergeCell ref="E49:F49"/>
    <mergeCell ref="E40:F40"/>
    <mergeCell ref="E41:F41"/>
    <mergeCell ref="E42:F42"/>
    <mergeCell ref="E44:F44"/>
    <mergeCell ref="A43:F43"/>
    <mergeCell ref="E45:F45"/>
    <mergeCell ref="E46:F46"/>
    <mergeCell ref="E47:F47"/>
    <mergeCell ref="E48:F48"/>
    <mergeCell ref="E57:F57"/>
    <mergeCell ref="E58:F58"/>
    <mergeCell ref="E59:F59"/>
    <mergeCell ref="E50:F50"/>
    <mergeCell ref="E51:F51"/>
    <mergeCell ref="E52:F52"/>
    <mergeCell ref="E53:F53"/>
    <mergeCell ref="E54:F54"/>
  </mergeCells>
  <pageMargins left="0.7" right="0.7" top="1.0657051282051282" bottom="0.75" header="0.3" footer="0.3"/>
  <pageSetup paperSize="9" orientation="portrait" r:id="rId1"/>
  <headerFooter>
    <oddHeader>&amp;L
&amp;C&amp;"-,Fett"&amp;14Eignungskriterien&amp;R&amp;G</oddHeader>
    <oddFooter>&amp;R&amp;10&amp;P von &amp;N</oddFooter>
  </headerFooter>
  <rowBreaks count="1" manualBreakCount="1">
    <brk id="27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13DF4-1053-4DB7-BEFB-DA8F86712C6B}">
  <dimension ref="A1:F39"/>
  <sheetViews>
    <sheetView view="pageLayout" zoomScale="115" zoomScaleNormal="100" zoomScaleSheetLayoutView="115" zoomScalePageLayoutView="115" workbookViewId="0">
      <selection activeCell="A39" sqref="A39:E39"/>
    </sheetView>
  </sheetViews>
  <sheetFormatPr baseColWidth="10" defaultColWidth="11.42578125" defaultRowHeight="13.5" x14ac:dyDescent="0.25"/>
  <cols>
    <col min="1" max="1" width="4.85546875" style="24" customWidth="1"/>
    <col min="2" max="2" width="62.28515625" style="24" customWidth="1"/>
    <col min="3" max="4" width="4.140625" style="26" customWidth="1"/>
    <col min="5" max="5" width="9.5703125" style="24" customWidth="1"/>
    <col min="6" max="16384" width="11.42578125" style="24"/>
  </cols>
  <sheetData>
    <row r="1" spans="1:6" x14ac:dyDescent="0.25">
      <c r="A1" s="111" t="s">
        <v>109</v>
      </c>
      <c r="B1" s="111"/>
      <c r="C1" s="111"/>
      <c r="D1" s="111"/>
      <c r="E1" s="111"/>
    </row>
    <row r="2" spans="1:6" x14ac:dyDescent="0.25">
      <c r="A2" s="111" t="s">
        <v>107</v>
      </c>
      <c r="B2" s="111"/>
      <c r="C2" s="111"/>
      <c r="D2" s="111"/>
      <c r="E2" s="111"/>
    </row>
    <row r="3" spans="1:6" x14ac:dyDescent="0.25">
      <c r="A3" s="111" t="s">
        <v>108</v>
      </c>
      <c r="B3" s="111"/>
      <c r="C3" s="111"/>
      <c r="D3" s="111"/>
      <c r="E3" s="111"/>
    </row>
    <row r="4" spans="1:6" ht="14.25" thickBot="1" x14ac:dyDescent="0.3"/>
    <row r="5" spans="1:6" ht="41.25" thickBot="1" x14ac:dyDescent="0.3">
      <c r="A5" s="86"/>
      <c r="B5" s="87" t="s">
        <v>21</v>
      </c>
      <c r="C5" s="137" t="s">
        <v>78</v>
      </c>
      <c r="D5" s="138"/>
      <c r="E5" s="88" t="s">
        <v>77</v>
      </c>
    </row>
    <row r="6" spans="1:6" x14ac:dyDescent="0.25">
      <c r="A6" s="40" t="s">
        <v>76</v>
      </c>
      <c r="B6" s="41" t="s">
        <v>75</v>
      </c>
      <c r="C6" s="91"/>
      <c r="D6" s="92">
        <f>SUM(C7,C11,C15,C20)</f>
        <v>70</v>
      </c>
      <c r="E6" s="42">
        <f>D6*5</f>
        <v>350</v>
      </c>
    </row>
    <row r="7" spans="1:6" s="47" customFormat="1" ht="18.600000000000001" customHeight="1" x14ac:dyDescent="0.25">
      <c r="A7" s="45" t="s">
        <v>74</v>
      </c>
      <c r="B7" s="75" t="s">
        <v>73</v>
      </c>
      <c r="C7" s="131">
        <f>SUM(C8:C10)</f>
        <v>20</v>
      </c>
      <c r="D7" s="131"/>
      <c r="E7" s="82">
        <f>C7*5</f>
        <v>100</v>
      </c>
      <c r="F7" s="46"/>
    </row>
    <row r="8" spans="1:6" ht="27" x14ac:dyDescent="0.25">
      <c r="A8" s="25"/>
      <c r="B8" s="76" t="s">
        <v>72</v>
      </c>
      <c r="C8" s="130">
        <v>5</v>
      </c>
      <c r="D8" s="130"/>
      <c r="E8" s="83">
        <f t="shared" ref="E8:E19" si="0">C8*5</f>
        <v>25</v>
      </c>
      <c r="F8" s="33"/>
    </row>
    <row r="9" spans="1:6" ht="27" x14ac:dyDescent="0.25">
      <c r="A9" s="25"/>
      <c r="B9" s="76" t="s">
        <v>94</v>
      </c>
      <c r="C9" s="130">
        <v>10</v>
      </c>
      <c r="D9" s="130"/>
      <c r="E9" s="83">
        <f>C9*5</f>
        <v>50</v>
      </c>
      <c r="F9" s="26"/>
    </row>
    <row r="10" spans="1:6" x14ac:dyDescent="0.25">
      <c r="A10" s="27"/>
      <c r="B10" s="76" t="s">
        <v>99</v>
      </c>
      <c r="C10" s="130">
        <v>5</v>
      </c>
      <c r="D10" s="130"/>
      <c r="E10" s="83">
        <f t="shared" si="0"/>
        <v>25</v>
      </c>
    </row>
    <row r="11" spans="1:6" s="47" customFormat="1" ht="18.600000000000001" customHeight="1" x14ac:dyDescent="0.25">
      <c r="A11" s="45" t="s">
        <v>71</v>
      </c>
      <c r="B11" s="77" t="s">
        <v>70</v>
      </c>
      <c r="C11" s="131">
        <f>SUM(C12:C14)</f>
        <v>20</v>
      </c>
      <c r="D11" s="131"/>
      <c r="E11" s="82">
        <f t="shared" si="0"/>
        <v>100</v>
      </c>
    </row>
    <row r="12" spans="1:6" ht="12.75" customHeight="1" x14ac:dyDescent="0.25">
      <c r="A12" s="25"/>
      <c r="B12" s="76" t="s">
        <v>69</v>
      </c>
      <c r="C12" s="130">
        <v>10</v>
      </c>
      <c r="D12" s="130"/>
      <c r="E12" s="83">
        <f t="shared" si="0"/>
        <v>50</v>
      </c>
    </row>
    <row r="13" spans="1:6" ht="27" x14ac:dyDescent="0.25">
      <c r="A13" s="25"/>
      <c r="B13" s="76" t="s">
        <v>68</v>
      </c>
      <c r="C13" s="130">
        <v>5</v>
      </c>
      <c r="D13" s="130"/>
      <c r="E13" s="83">
        <f t="shared" si="0"/>
        <v>25</v>
      </c>
    </row>
    <row r="14" spans="1:6" ht="27" x14ac:dyDescent="0.25">
      <c r="A14" s="27"/>
      <c r="B14" s="76" t="s">
        <v>67</v>
      </c>
      <c r="C14" s="130">
        <v>5</v>
      </c>
      <c r="D14" s="130"/>
      <c r="E14" s="83">
        <f t="shared" si="0"/>
        <v>25</v>
      </c>
    </row>
    <row r="15" spans="1:6" s="47" customFormat="1" ht="18.600000000000001" customHeight="1" x14ac:dyDescent="0.25">
      <c r="A15" s="45" t="s">
        <v>66</v>
      </c>
      <c r="B15" s="78" t="s">
        <v>65</v>
      </c>
      <c r="C15" s="131">
        <f>SUM(C16:C19)</f>
        <v>25</v>
      </c>
      <c r="D15" s="131"/>
      <c r="E15" s="82">
        <f t="shared" si="0"/>
        <v>125</v>
      </c>
    </row>
    <row r="16" spans="1:6" x14ac:dyDescent="0.25">
      <c r="A16" s="25"/>
      <c r="B16" s="76" t="s">
        <v>64</v>
      </c>
      <c r="C16" s="130">
        <v>5</v>
      </c>
      <c r="D16" s="130"/>
      <c r="E16" s="83">
        <f t="shared" si="0"/>
        <v>25</v>
      </c>
    </row>
    <row r="17" spans="1:5" ht="27" x14ac:dyDescent="0.25">
      <c r="A17" s="28" t="s">
        <v>63</v>
      </c>
      <c r="B17" s="76" t="s">
        <v>62</v>
      </c>
      <c r="C17" s="130">
        <v>5</v>
      </c>
      <c r="D17" s="130"/>
      <c r="E17" s="83">
        <f t="shared" si="0"/>
        <v>25</v>
      </c>
    </row>
    <row r="18" spans="1:5" x14ac:dyDescent="0.25">
      <c r="A18" s="25"/>
      <c r="B18" s="76" t="s">
        <v>61</v>
      </c>
      <c r="C18" s="130">
        <v>10</v>
      </c>
      <c r="D18" s="130"/>
      <c r="E18" s="83">
        <f t="shared" si="0"/>
        <v>50</v>
      </c>
    </row>
    <row r="19" spans="1:5" x14ac:dyDescent="0.25">
      <c r="A19" s="27"/>
      <c r="B19" s="76" t="s">
        <v>60</v>
      </c>
      <c r="C19" s="130">
        <v>5</v>
      </c>
      <c r="D19" s="130"/>
      <c r="E19" s="83">
        <f t="shared" si="0"/>
        <v>25</v>
      </c>
    </row>
    <row r="20" spans="1:5" s="47" customFormat="1" ht="18.600000000000001" customHeight="1" x14ac:dyDescent="0.25">
      <c r="A20" s="45" t="s">
        <v>59</v>
      </c>
      <c r="B20" s="77" t="s">
        <v>58</v>
      </c>
      <c r="C20" s="131">
        <f>SUM(C21:D22)</f>
        <v>5</v>
      </c>
      <c r="D20" s="131"/>
      <c r="E20" s="82">
        <f>C20*5</f>
        <v>25</v>
      </c>
    </row>
    <row r="21" spans="1:5" ht="27" x14ac:dyDescent="0.25">
      <c r="A21" s="25"/>
      <c r="B21" s="76" t="s">
        <v>93</v>
      </c>
      <c r="C21" s="130">
        <v>3</v>
      </c>
      <c r="D21" s="130"/>
      <c r="E21" s="83">
        <f>C21*5</f>
        <v>15</v>
      </c>
    </row>
    <row r="22" spans="1:5" ht="27.75" thickBot="1" x14ac:dyDescent="0.3">
      <c r="A22" s="29"/>
      <c r="B22" s="84" t="s">
        <v>57</v>
      </c>
      <c r="C22" s="132">
        <v>2</v>
      </c>
      <c r="D22" s="132"/>
      <c r="E22" s="85">
        <f>C22*5</f>
        <v>10</v>
      </c>
    </row>
    <row r="23" spans="1:5" x14ac:dyDescent="0.25">
      <c r="A23" s="81" t="s">
        <v>56</v>
      </c>
      <c r="B23" s="79" t="s">
        <v>55</v>
      </c>
      <c r="C23" s="89"/>
      <c r="D23" s="90">
        <f>SUM(C24)</f>
        <v>30</v>
      </c>
      <c r="E23" s="80">
        <f>D23*5</f>
        <v>150</v>
      </c>
    </row>
    <row r="24" spans="1:5" ht="15.75" customHeight="1" thickBot="1" x14ac:dyDescent="0.3">
      <c r="A24" s="29"/>
      <c r="B24" s="31" t="s">
        <v>54</v>
      </c>
      <c r="C24" s="133">
        <v>30</v>
      </c>
      <c r="D24" s="133"/>
      <c r="E24" s="30">
        <f>C24*5</f>
        <v>150</v>
      </c>
    </row>
    <row r="25" spans="1:5" x14ac:dyDescent="0.25">
      <c r="D25" s="26">
        <f>SUM(D23,D6)</f>
        <v>100</v>
      </c>
      <c r="E25" s="24">
        <f>SUM(E23,E6)</f>
        <v>500</v>
      </c>
    </row>
    <row r="26" spans="1:5" x14ac:dyDescent="0.25">
      <c r="A26" s="24" t="s">
        <v>53</v>
      </c>
    </row>
    <row r="27" spans="1:5" ht="27" customHeight="1" x14ac:dyDescent="0.25">
      <c r="A27" s="142" t="s">
        <v>52</v>
      </c>
      <c r="B27" s="142"/>
      <c r="C27" s="142"/>
      <c r="D27" s="142"/>
      <c r="E27" s="142"/>
    </row>
    <row r="28" spans="1:5" ht="9.1999999999999993" customHeight="1" x14ac:dyDescent="0.25">
      <c r="A28" s="32"/>
      <c r="B28" s="32"/>
      <c r="C28" s="32"/>
      <c r="D28" s="32"/>
      <c r="E28" s="32"/>
    </row>
    <row r="29" spans="1:5" x14ac:dyDescent="0.25">
      <c r="A29" s="139" t="s">
        <v>51</v>
      </c>
      <c r="B29" s="140"/>
      <c r="C29" s="140"/>
      <c r="D29" s="140"/>
      <c r="E29" s="141"/>
    </row>
    <row r="30" spans="1:5" x14ac:dyDescent="0.25">
      <c r="A30" s="34" t="s">
        <v>50</v>
      </c>
      <c r="B30" s="143" t="s">
        <v>49</v>
      </c>
      <c r="C30" s="143"/>
      <c r="D30" s="143"/>
      <c r="E30" s="144"/>
    </row>
    <row r="31" spans="1:5" x14ac:dyDescent="0.25">
      <c r="A31" s="34">
        <v>5</v>
      </c>
      <c r="B31" s="143" t="s">
        <v>48</v>
      </c>
      <c r="C31" s="143"/>
      <c r="D31" s="143"/>
      <c r="E31" s="144"/>
    </row>
    <row r="32" spans="1:5" x14ac:dyDescent="0.25">
      <c r="A32" s="34">
        <v>4</v>
      </c>
      <c r="B32" s="143" t="s">
        <v>47</v>
      </c>
      <c r="C32" s="143"/>
      <c r="D32" s="143"/>
      <c r="E32" s="144"/>
    </row>
    <row r="33" spans="1:5" x14ac:dyDescent="0.25">
      <c r="A33" s="34">
        <v>3</v>
      </c>
      <c r="B33" s="143" t="s">
        <v>46</v>
      </c>
      <c r="C33" s="143"/>
      <c r="D33" s="143"/>
      <c r="E33" s="144"/>
    </row>
    <row r="34" spans="1:5" x14ac:dyDescent="0.25">
      <c r="A34" s="34">
        <v>2</v>
      </c>
      <c r="B34" s="143" t="s">
        <v>45</v>
      </c>
      <c r="C34" s="143"/>
      <c r="D34" s="143"/>
      <c r="E34" s="144"/>
    </row>
    <row r="35" spans="1:5" x14ac:dyDescent="0.25">
      <c r="A35" s="34">
        <v>1</v>
      </c>
      <c r="B35" s="143" t="s">
        <v>44</v>
      </c>
      <c r="C35" s="143"/>
      <c r="D35" s="143"/>
      <c r="E35" s="144"/>
    </row>
    <row r="36" spans="1:5" x14ac:dyDescent="0.25">
      <c r="A36" s="35">
        <v>0</v>
      </c>
      <c r="B36" s="145" t="s">
        <v>43</v>
      </c>
      <c r="C36" s="145"/>
      <c r="D36" s="145"/>
      <c r="E36" s="146"/>
    </row>
    <row r="37" spans="1:5" ht="9.1999999999999993" customHeight="1" x14ac:dyDescent="0.25"/>
    <row r="38" spans="1:5" x14ac:dyDescent="0.25">
      <c r="A38" s="36" t="s">
        <v>42</v>
      </c>
      <c r="B38" s="39"/>
      <c r="C38" s="37"/>
      <c r="D38" s="37"/>
      <c r="E38" s="38"/>
    </row>
    <row r="39" spans="1:5" ht="41.25" customHeight="1" x14ac:dyDescent="0.25">
      <c r="A39" s="134" t="s">
        <v>100</v>
      </c>
      <c r="B39" s="135"/>
      <c r="C39" s="135"/>
      <c r="D39" s="135"/>
      <c r="E39" s="136"/>
    </row>
  </sheetData>
  <mergeCells count="31">
    <mergeCell ref="A1:E1"/>
    <mergeCell ref="A2:E2"/>
    <mergeCell ref="A3:E3"/>
    <mergeCell ref="A39:E39"/>
    <mergeCell ref="C5:D5"/>
    <mergeCell ref="A29:E29"/>
    <mergeCell ref="A27:E27"/>
    <mergeCell ref="B30:E30"/>
    <mergeCell ref="B31:E31"/>
    <mergeCell ref="B32:E32"/>
    <mergeCell ref="B33:E33"/>
    <mergeCell ref="B34:E34"/>
    <mergeCell ref="B35:E35"/>
    <mergeCell ref="B36:E3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4:D24"/>
  </mergeCells>
  <pageMargins left="0.7" right="0.7" top="1.0576923076923077" bottom="0.78740157499999996" header="0.3" footer="0.3"/>
  <pageSetup paperSize="9" orientation="portrait" r:id="rId1"/>
  <headerFooter>
    <oddHeader>&amp;C&amp;"-,Fett"&amp;14Zuschlagskriterien&amp;R&amp;G</oddHeader>
    <oddFooter>&amp;R&amp;10&amp;P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Eignungskriterien</vt:lpstr>
      <vt:lpstr>Zuschlagskriterien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Neumann</dc:creator>
  <cp:lastModifiedBy>Carmen Schulze</cp:lastModifiedBy>
  <cp:lastPrinted>2026-02-27T08:21:31Z</cp:lastPrinted>
  <dcterms:created xsi:type="dcterms:W3CDTF">2026-02-04T13:43:41Z</dcterms:created>
  <dcterms:modified xsi:type="dcterms:W3CDTF">2026-05-22T09:39:12Z</dcterms:modified>
</cp:coreProperties>
</file>